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B92B3FA5-0C8E-4CB5-875B-42B446B14726}" xr6:coauthVersionLast="43" xr6:coauthVersionMax="43" xr10:uidLastSave="{00000000-0000-0000-0000-000000000000}"/>
  <bookViews>
    <workbookView xWindow="-120" yWindow="-120" windowWidth="19440" windowHeight="15000" activeTab="1" xr2:uid="{00000000-000D-0000-FFFF-FFFF00000000}"/>
  </bookViews>
  <sheets>
    <sheet name="Allgemeine Daten" sheetId="1" r:id="rId1"/>
    <sheet name="Intego" sheetId="2" r:id="rId2"/>
    <sheet name="Tabelle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7" i="2" l="1"/>
  <c r="J6" i="2" l="1"/>
  <c r="J28" i="2" s="1"/>
  <c r="D20" i="1"/>
  <c r="I13" i="2"/>
  <c r="I12" i="2"/>
  <c r="I11" i="2"/>
  <c r="D13" i="1"/>
  <c r="H11" i="2"/>
  <c r="H12" i="2"/>
  <c r="H13" i="2"/>
  <c r="F5" i="2"/>
  <c r="F6" i="2"/>
  <c r="F4" i="2"/>
  <c r="D7" i="2"/>
  <c r="F7" i="2" s="1"/>
  <c r="H26" i="2" l="1"/>
  <c r="I28" i="2"/>
  <c r="J29" i="2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35 EUR/t CO2 inkl Ust
</t>
        </r>
      </text>
    </comment>
  </commentList>
</comments>
</file>

<file path=xl/sharedStrings.xml><?xml version="1.0" encoding="utf-8"?>
<sst xmlns="http://schemas.openxmlformats.org/spreadsheetml/2006/main" count="63" uniqueCount="47">
  <si>
    <t>kWh</t>
  </si>
  <si>
    <t>Autokilomenter</t>
  </si>
  <si>
    <t>Flugkilometer</t>
  </si>
  <si>
    <t>Zugkilometer</t>
  </si>
  <si>
    <t>Strom</t>
  </si>
  <si>
    <t>Transport</t>
  </si>
  <si>
    <t>Logistik</t>
  </si>
  <si>
    <t>Heizung</t>
  </si>
  <si>
    <t>Kühlung</t>
  </si>
  <si>
    <t>Prozesswärme</t>
  </si>
  <si>
    <t>Bemerkung</t>
  </si>
  <si>
    <t>Relevant</t>
  </si>
  <si>
    <t>Einheit</t>
  </si>
  <si>
    <t>Menge</t>
  </si>
  <si>
    <t>-</t>
  </si>
  <si>
    <t>Druckluft</t>
  </si>
  <si>
    <t>bei Strom</t>
  </si>
  <si>
    <t>gibt’s nicht</t>
  </si>
  <si>
    <t>Jahr</t>
  </si>
  <si>
    <t>km</t>
  </si>
  <si>
    <t>CO2 in t</t>
  </si>
  <si>
    <t>Flug</t>
  </si>
  <si>
    <t>Bahn</t>
  </si>
  <si>
    <t>Auto</t>
  </si>
  <si>
    <t>t</t>
  </si>
  <si>
    <t>pro</t>
  </si>
  <si>
    <t>Gesamtverbrauch</t>
  </si>
  <si>
    <t>eigene Erzeugung</t>
  </si>
  <si>
    <t>Zukauf</t>
  </si>
  <si>
    <t>Verkauf</t>
  </si>
  <si>
    <t>CO2-Emissionen</t>
  </si>
  <si>
    <t>DIW S.5</t>
  </si>
  <si>
    <t>https://www.umweltbundesamt.de/themen/co2-emissionen-pro-kilowattstunde-strom-sinken</t>
  </si>
  <si>
    <t>bei Durchschnittsstrom, wir kaufen Ökostrom</t>
  </si>
  <si>
    <t>Ersparnis ggü Durchschnittsstrom, wir verdrängen Kohle</t>
  </si>
  <si>
    <t>Mehrkosten durch CO2-Steuer</t>
  </si>
  <si>
    <t>Mehrkosten durch CO2-Steuer EUR netto</t>
  </si>
  <si>
    <t>Kostenminderung durch Senkung Stromabgaben</t>
  </si>
  <si>
    <t>EUR pro Tonne CO2</t>
  </si>
  <si>
    <t>Senkung der Stromsteuer um 0,0195 Euro/kWh</t>
  </si>
  <si>
    <t>Senkung der EEG-Umlage um 0,041 Euro/kWh</t>
  </si>
  <si>
    <t>Summe Senkung EUR/kWh</t>
  </si>
  <si>
    <t>Senkung Steuer</t>
  </si>
  <si>
    <t>Saldo 2023</t>
  </si>
  <si>
    <t>Unterschiede 2023</t>
  </si>
  <si>
    <t>Unterschiede 2020</t>
  </si>
  <si>
    <t>Saldo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</si>
</sst>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/>
    <xf numFmtId="3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workbookViewId="0">
      <selection activeCell="D21" sqref="D21"/>
    </sheetView>
  </sheetViews>
  <sheetFormatPr baseColWidth="10" defaultColWidth="9.140625" defaultRowHeight="15" x14ac:dyDescent="0.25"/>
  <cols>
    <col min="1" max="1" width="44.42578125" bestFit="1" customWidth="1"/>
  </cols>
  <sheetData>
    <row r="1" spans="1:12" x14ac:dyDescent="0.25">
      <c r="A1" s="8" t="s">
        <v>30</v>
      </c>
    </row>
    <row r="3" spans="1:12" x14ac:dyDescent="0.25">
      <c r="B3" t="s">
        <v>24</v>
      </c>
      <c r="C3" t="s">
        <v>25</v>
      </c>
      <c r="D3" t="s">
        <v>12</v>
      </c>
    </row>
    <row r="4" spans="1:12" x14ac:dyDescent="0.25">
      <c r="A4" s="7" t="s">
        <v>21</v>
      </c>
      <c r="B4">
        <v>0.33</v>
      </c>
      <c r="C4">
        <v>1000</v>
      </c>
      <c r="D4" t="s">
        <v>19</v>
      </c>
    </row>
    <row r="5" spans="1:12" x14ac:dyDescent="0.25">
      <c r="A5" s="7" t="s">
        <v>22</v>
      </c>
      <c r="B5">
        <v>0.06</v>
      </c>
      <c r="C5">
        <v>1000</v>
      </c>
      <c r="D5" t="s">
        <v>19</v>
      </c>
    </row>
    <row r="6" spans="1:12" x14ac:dyDescent="0.25">
      <c r="A6" s="7" t="s">
        <v>23</v>
      </c>
      <c r="B6">
        <v>0.19</v>
      </c>
      <c r="C6">
        <v>1000</v>
      </c>
      <c r="D6" t="s">
        <v>19</v>
      </c>
    </row>
    <row r="7" spans="1:12" x14ac:dyDescent="0.25">
      <c r="A7" s="7" t="s">
        <v>4</v>
      </c>
      <c r="B7">
        <v>0.63</v>
      </c>
      <c r="C7">
        <v>1000</v>
      </c>
      <c r="D7" t="s">
        <v>0</v>
      </c>
      <c r="L7" t="s">
        <v>32</v>
      </c>
    </row>
    <row r="11" spans="1:12" x14ac:dyDescent="0.25">
      <c r="A11" s="8" t="s">
        <v>35</v>
      </c>
    </row>
    <row r="12" spans="1:12" x14ac:dyDescent="0.25">
      <c r="C12">
        <v>2020</v>
      </c>
      <c r="D12">
        <v>2023</v>
      </c>
    </row>
    <row r="13" spans="1:12" x14ac:dyDescent="0.25">
      <c r="A13" t="s">
        <v>38</v>
      </c>
      <c r="C13">
        <f>35*100/119</f>
        <v>29.411764705882351</v>
      </c>
      <c r="D13">
        <f>80*100/119</f>
        <v>67.226890756302524</v>
      </c>
      <c r="L13" t="s">
        <v>31</v>
      </c>
    </row>
    <row r="16" spans="1:12" x14ac:dyDescent="0.25">
      <c r="A16" s="2" t="s">
        <v>37</v>
      </c>
    </row>
    <row r="17" spans="1:4" x14ac:dyDescent="0.25">
      <c r="D17">
        <v>2023</v>
      </c>
    </row>
    <row r="18" spans="1:4" x14ac:dyDescent="0.25">
      <c r="A18" t="s">
        <v>39</v>
      </c>
    </row>
    <row r="19" spans="1:4" x14ac:dyDescent="0.25">
      <c r="A19" t="s">
        <v>40</v>
      </c>
    </row>
    <row r="20" spans="1:4" x14ac:dyDescent="0.25">
      <c r="A20" t="s">
        <v>41</v>
      </c>
      <c r="D20">
        <f>0.0195+0.041</f>
        <v>6.0499999999999998E-2</v>
      </c>
    </row>
    <row r="21" spans="1:4" x14ac:dyDescent="0.25">
      <c r="A21" s="9"/>
      <c r="B21" s="9"/>
    </row>
    <row r="22" spans="1:4" x14ac:dyDescent="0.25">
      <c r="A22" s="9"/>
      <c r="B22" s="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F29" sqref="F29"/>
    </sheetView>
  </sheetViews>
  <sheetFormatPr baseColWidth="10" defaultColWidth="9.140625" defaultRowHeight="15" x14ac:dyDescent="0.25"/>
  <cols>
    <col min="2" max="2" width="22.5703125" bestFit="1" customWidth="1"/>
    <col min="3" max="3" width="8.42578125" customWidth="1"/>
    <col min="8" max="8" width="21" bestFit="1" customWidth="1"/>
    <col min="9" max="10" width="16" customWidth="1"/>
    <col min="11" max="11" width="10.5703125" customWidth="1"/>
    <col min="12" max="12" width="11.140625" bestFit="1" customWidth="1"/>
  </cols>
  <sheetData>
    <row r="1" spans="1:12" x14ac:dyDescent="0.25">
      <c r="A1" t="s">
        <v>11</v>
      </c>
      <c r="H1" t="s">
        <v>36</v>
      </c>
      <c r="J1" t="s">
        <v>42</v>
      </c>
      <c r="L1" t="s">
        <v>10</v>
      </c>
    </row>
    <row r="2" spans="1:12" x14ac:dyDescent="0.25">
      <c r="C2" t="s">
        <v>18</v>
      </c>
      <c r="D2" t="s">
        <v>13</v>
      </c>
      <c r="E2" t="s">
        <v>12</v>
      </c>
      <c r="F2" t="s">
        <v>20</v>
      </c>
      <c r="H2">
        <v>2020</v>
      </c>
      <c r="I2">
        <v>2023</v>
      </c>
      <c r="J2">
        <v>2023</v>
      </c>
    </row>
    <row r="3" spans="1:12" x14ac:dyDescent="0.25">
      <c r="A3" s="4"/>
      <c r="B3" s="2" t="s">
        <v>4</v>
      </c>
      <c r="C3" s="2"/>
    </row>
    <row r="4" spans="1:12" x14ac:dyDescent="0.25">
      <c r="A4" s="4"/>
      <c r="B4" s="1" t="s">
        <v>26</v>
      </c>
      <c r="C4" s="1">
        <v>2018</v>
      </c>
      <c r="D4" s="6">
        <v>130000</v>
      </c>
      <c r="E4" t="s">
        <v>0</v>
      </c>
      <c r="F4" s="10">
        <f>'Allgemeine Daten'!$B$7*D4/'Allgemeine Daten'!$C$7</f>
        <v>81.900000000000006</v>
      </c>
      <c r="H4" s="6"/>
      <c r="I4" s="6"/>
      <c r="J4" s="6"/>
      <c r="K4" s="6"/>
    </row>
    <row r="5" spans="1:12" x14ac:dyDescent="0.25">
      <c r="A5" s="4"/>
      <c r="B5" s="1" t="s">
        <v>27</v>
      </c>
      <c r="C5" s="1">
        <v>2018</v>
      </c>
      <c r="D5" s="6">
        <v>-220000</v>
      </c>
      <c r="E5" t="s">
        <v>0</v>
      </c>
      <c r="F5" s="10">
        <f>'Allgemeine Daten'!$B$7*D5/'Allgemeine Daten'!$C$7</f>
        <v>-138.6</v>
      </c>
      <c r="H5" s="6"/>
      <c r="I5" s="6"/>
      <c r="J5" s="6"/>
      <c r="K5" s="6"/>
    </row>
    <row r="6" spans="1:12" x14ac:dyDescent="0.25">
      <c r="A6" s="4"/>
      <c r="B6" s="1" t="s">
        <v>28</v>
      </c>
      <c r="C6" s="1">
        <v>2018</v>
      </c>
      <c r="D6" s="6">
        <v>75000</v>
      </c>
      <c r="E6" t="s">
        <v>0</v>
      </c>
      <c r="F6" s="10">
        <f>'Allgemeine Daten'!$B$7*D6/'Allgemeine Daten'!$C$7</f>
        <v>47.25</v>
      </c>
      <c r="H6" s="6"/>
      <c r="I6" s="6"/>
      <c r="J6" s="6">
        <f>-D6*'Allgemeine Daten'!D20</f>
        <v>-4537.5</v>
      </c>
      <c r="K6" s="6"/>
      <c r="L6" t="s">
        <v>33</v>
      </c>
    </row>
    <row r="7" spans="1:12" x14ac:dyDescent="0.25">
      <c r="A7" s="4"/>
      <c r="B7" s="1" t="s">
        <v>29</v>
      </c>
      <c r="C7" s="1">
        <v>2018</v>
      </c>
      <c r="D7" s="6">
        <f>D5-D6</f>
        <v>-295000</v>
      </c>
      <c r="E7" t="s">
        <v>0</v>
      </c>
      <c r="F7" s="10">
        <f>'Allgemeine Daten'!$B$7*D7/'Allgemeine Daten'!$C$7</f>
        <v>-185.85</v>
      </c>
      <c r="H7" s="6"/>
      <c r="I7" s="6"/>
      <c r="J7" s="6"/>
      <c r="K7" s="6"/>
      <c r="L7" t="s">
        <v>34</v>
      </c>
    </row>
    <row r="8" spans="1:12" x14ac:dyDescent="0.25">
      <c r="A8" s="4"/>
      <c r="B8" s="1"/>
      <c r="C8" s="1"/>
      <c r="H8" s="6"/>
      <c r="I8" s="6"/>
      <c r="J8" s="6"/>
      <c r="K8" s="6"/>
    </row>
    <row r="9" spans="1:12" x14ac:dyDescent="0.25">
      <c r="A9" s="4"/>
      <c r="D9" s="6"/>
      <c r="H9" s="6"/>
      <c r="I9" s="6"/>
      <c r="J9" s="6"/>
      <c r="K9" s="6"/>
    </row>
    <row r="10" spans="1:12" x14ac:dyDescent="0.25">
      <c r="A10" s="4"/>
      <c r="B10" s="2" t="s">
        <v>5</v>
      </c>
      <c r="C10" s="2"/>
      <c r="D10" s="6"/>
      <c r="H10" s="6"/>
      <c r="I10" s="6"/>
      <c r="J10" s="6"/>
      <c r="K10" s="6"/>
    </row>
    <row r="11" spans="1:12" x14ac:dyDescent="0.25">
      <c r="A11" s="4"/>
      <c r="B11" s="1" t="s">
        <v>1</v>
      </c>
      <c r="C11" s="1">
        <v>2013</v>
      </c>
      <c r="D11" s="6">
        <v>32000</v>
      </c>
      <c r="E11" t="s">
        <v>19</v>
      </c>
      <c r="F11">
        <v>16</v>
      </c>
      <c r="H11" s="6">
        <f>F11*'Allgemeine Daten'!$C$13</f>
        <v>470.58823529411762</v>
      </c>
      <c r="I11" s="6">
        <f>F11*'Allgemeine Daten'!$D$13</f>
        <v>1075.6302521008404</v>
      </c>
      <c r="J11" s="6"/>
      <c r="K11" s="6"/>
    </row>
    <row r="12" spans="1:12" x14ac:dyDescent="0.25">
      <c r="A12" s="4"/>
      <c r="B12" s="1" t="s">
        <v>2</v>
      </c>
      <c r="C12" s="1">
        <v>2013</v>
      </c>
      <c r="D12" s="6">
        <v>315000</v>
      </c>
      <c r="E12" t="s">
        <v>19</v>
      </c>
      <c r="F12">
        <v>104</v>
      </c>
      <c r="H12" s="6">
        <f>F12*'Allgemeine Daten'!$C$13</f>
        <v>3058.8235294117644</v>
      </c>
      <c r="I12" s="6">
        <f>F12*'Allgemeine Daten'!$D$13</f>
        <v>6991.5966386554628</v>
      </c>
      <c r="J12" s="6"/>
      <c r="K12" s="6"/>
    </row>
    <row r="13" spans="1:12" x14ac:dyDescent="0.25">
      <c r="A13" s="4"/>
      <c r="B13" s="1" t="s">
        <v>3</v>
      </c>
      <c r="C13" s="1">
        <v>2013</v>
      </c>
      <c r="D13" s="6">
        <v>82000</v>
      </c>
      <c r="E13" t="s">
        <v>19</v>
      </c>
      <c r="F13">
        <v>2</v>
      </c>
      <c r="H13" s="6">
        <f>F13*'Allgemeine Daten'!$C$13</f>
        <v>58.823529411764703</v>
      </c>
      <c r="I13" s="6">
        <f>F13*'Allgemeine Daten'!$D$13</f>
        <v>134.45378151260505</v>
      </c>
      <c r="J13" s="6"/>
      <c r="K13" s="6"/>
    </row>
    <row r="14" spans="1:12" x14ac:dyDescent="0.25">
      <c r="A14" s="4"/>
      <c r="B14" s="1" t="s">
        <v>6</v>
      </c>
      <c r="C14" s="1"/>
      <c r="D14" s="6"/>
      <c r="I14" s="6"/>
      <c r="J14" s="6"/>
      <c r="K14" s="6"/>
    </row>
    <row r="15" spans="1:12" x14ac:dyDescent="0.25">
      <c r="A15" s="4"/>
      <c r="D15" s="6"/>
      <c r="I15" s="6"/>
      <c r="J15" s="6"/>
      <c r="K15" s="6"/>
    </row>
    <row r="16" spans="1:12" x14ac:dyDescent="0.25">
      <c r="A16" s="5" t="s">
        <v>14</v>
      </c>
      <c r="B16" s="3" t="s">
        <v>7</v>
      </c>
      <c r="C16" s="3"/>
      <c r="D16" s="6"/>
      <c r="I16" s="6"/>
      <c r="J16" s="6"/>
      <c r="K16" s="6"/>
      <c r="L16" t="s">
        <v>16</v>
      </c>
    </row>
    <row r="17" spans="1:12" x14ac:dyDescent="0.25">
      <c r="A17" s="4"/>
      <c r="D17" s="6"/>
      <c r="I17" s="6"/>
      <c r="J17" s="6"/>
      <c r="K17" s="6"/>
    </row>
    <row r="18" spans="1:12" x14ac:dyDescent="0.25">
      <c r="A18" s="4"/>
      <c r="D18" s="6"/>
      <c r="I18" s="6"/>
      <c r="J18" s="6"/>
      <c r="K18" s="6"/>
    </row>
    <row r="19" spans="1:12" x14ac:dyDescent="0.25">
      <c r="A19" s="5" t="s">
        <v>14</v>
      </c>
      <c r="B19" s="3" t="s">
        <v>8</v>
      </c>
      <c r="C19" s="3"/>
      <c r="D19" s="6"/>
      <c r="L19" t="s">
        <v>16</v>
      </c>
    </row>
    <row r="20" spans="1:12" x14ac:dyDescent="0.25">
      <c r="A20" s="4"/>
      <c r="D20" s="6"/>
    </row>
    <row r="21" spans="1:12" x14ac:dyDescent="0.25">
      <c r="A21" s="5" t="s">
        <v>14</v>
      </c>
      <c r="B21" s="2" t="s">
        <v>9</v>
      </c>
      <c r="C21" s="2"/>
      <c r="D21" s="6"/>
      <c r="L21" t="s">
        <v>17</v>
      </c>
    </row>
    <row r="22" spans="1:12" x14ac:dyDescent="0.25">
      <c r="D22" s="6"/>
    </row>
    <row r="23" spans="1:12" x14ac:dyDescent="0.25">
      <c r="A23" s="5" t="s">
        <v>14</v>
      </c>
      <c r="B23" s="2" t="s">
        <v>15</v>
      </c>
      <c r="C23" s="2"/>
      <c r="D23" s="6"/>
      <c r="L23" t="s">
        <v>16</v>
      </c>
    </row>
    <row r="26" spans="1:12" x14ac:dyDescent="0.25">
      <c r="B26" t="s">
        <v>45</v>
      </c>
      <c r="H26" s="6">
        <f>SUM(H11:H25)</f>
        <v>3588.2352941176468</v>
      </c>
    </row>
    <row r="27" spans="1:12" x14ac:dyDescent="0.25">
      <c r="B27" s="2" t="s">
        <v>46</v>
      </c>
      <c r="H27" s="11">
        <f>H26</f>
        <v>3588.2352941176468</v>
      </c>
    </row>
    <row r="28" spans="1:12" x14ac:dyDescent="0.25">
      <c r="B28" t="s">
        <v>44</v>
      </c>
      <c r="I28" s="6">
        <f>SUM(I11:I26)</f>
        <v>8201.6806722689089</v>
      </c>
      <c r="J28" s="6">
        <f>SUM(J6:J26)</f>
        <v>-4537.5</v>
      </c>
    </row>
    <row r="29" spans="1:12" x14ac:dyDescent="0.25">
      <c r="B29" s="2" t="s">
        <v>43</v>
      </c>
      <c r="J29" s="11">
        <f>SUM(I6:J13)</f>
        <v>3664.180672268908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Allgemeine Daten</vt:lpstr>
      <vt:lpstr>Intego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2019-07-14T06:22:41Z</dcterms:modified>
</cp:coreProperties>
</file>